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wernerheister 1/Doku_2018/Learning_2018/003_Materialien_think4future/0006_Umsatzsteuer/"/>
    </mc:Choice>
  </mc:AlternateContent>
  <xr:revisionPtr revIDLastSave="0" documentId="13_ncr:1_{FF5FC8CC-FBE4-0542-A783-E8AC05522B6C}" xr6:coauthVersionLast="36" xr6:coauthVersionMax="36" xr10:uidLastSave="{00000000-0000-0000-0000-000000000000}"/>
  <bookViews>
    <workbookView xWindow="280" yWindow="460" windowWidth="28240" windowHeight="16780" activeTab="2" xr2:uid="{5AA92067-FF6D-7146-9AF2-BE8BA05348E4}"/>
  </bookViews>
  <sheets>
    <sheet name="Gegeben Netto" sheetId="1" r:id="rId1"/>
    <sheet name="Diverse" sheetId="2" r:id="rId2"/>
    <sheet name="Zahllast et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 l="1"/>
  <c r="K18" i="3"/>
  <c r="K19" i="3" s="1"/>
  <c r="D17" i="3"/>
  <c r="E17" i="3"/>
  <c r="F17" i="3"/>
  <c r="G17" i="3"/>
  <c r="I17" i="3"/>
  <c r="D18" i="3"/>
  <c r="D19" i="3" s="1"/>
  <c r="E18" i="3"/>
  <c r="E19" i="3" s="1"/>
  <c r="F18" i="3"/>
  <c r="G18" i="3"/>
  <c r="I18" i="3"/>
  <c r="C18" i="3"/>
  <c r="C17" i="3"/>
  <c r="C19" i="3" s="1"/>
  <c r="I19" i="3" l="1"/>
  <c r="G19" i="3"/>
  <c r="F19" i="3"/>
  <c r="C11" i="2"/>
  <c r="H11" i="2"/>
  <c r="L11" i="2"/>
  <c r="C12" i="2"/>
  <c r="D12" i="2"/>
  <c r="E12" i="2"/>
  <c r="E11" i="2" s="1"/>
  <c r="F12" i="2"/>
  <c r="I12" i="2"/>
  <c r="I11" i="2" s="1"/>
  <c r="K12" i="2"/>
  <c r="K11" i="2" s="1"/>
  <c r="L12" i="2"/>
  <c r="M12" i="2"/>
  <c r="M11" i="2" s="1"/>
  <c r="D13" i="2"/>
  <c r="F13" i="2"/>
  <c r="E11" i="1" l="1"/>
  <c r="F11" i="1"/>
  <c r="G11" i="1"/>
  <c r="H11" i="1"/>
  <c r="H12" i="1" s="1"/>
  <c r="H14" i="1" s="1"/>
  <c r="I11" i="1"/>
  <c r="J11" i="1"/>
  <c r="K11" i="1"/>
  <c r="L11" i="1"/>
  <c r="L12" i="1" s="1"/>
  <c r="L14" i="1" s="1"/>
  <c r="M11" i="1"/>
  <c r="D11" i="1"/>
  <c r="D12" i="1" s="1"/>
  <c r="D14" i="1" s="1"/>
  <c r="E12" i="1"/>
  <c r="G12" i="1"/>
  <c r="I12" i="1"/>
  <c r="J12" i="1"/>
  <c r="K12" i="1"/>
  <c r="K14" i="1" s="1"/>
  <c r="M12" i="1"/>
  <c r="M14" i="1" s="1"/>
  <c r="F14" i="1"/>
  <c r="J14" i="1"/>
  <c r="I14" i="1"/>
  <c r="G14" i="1" l="1"/>
  <c r="E14" i="1"/>
  <c r="C11" i="1" l="1"/>
  <c r="C12" i="1"/>
  <c r="C14" i="1" s="1"/>
</calcChain>
</file>

<file path=xl/sharedStrings.xml><?xml version="1.0" encoding="utf-8"?>
<sst xmlns="http://schemas.openxmlformats.org/spreadsheetml/2006/main" count="90" uniqueCount="38">
  <si>
    <t>Brutto</t>
    <phoneticPr fontId="2" type="noConversion"/>
  </si>
  <si>
    <t>Steueranteil</t>
    <phoneticPr fontId="2" type="noConversion"/>
  </si>
  <si>
    <t>Netto</t>
    <phoneticPr fontId="2" type="noConversion"/>
  </si>
  <si>
    <t>Bsp. 1</t>
  </si>
  <si>
    <t>Bsp. 2</t>
  </si>
  <si>
    <t>Bsp. 3</t>
  </si>
  <si>
    <t>Bsp. 4</t>
  </si>
  <si>
    <t>Bsp. 5</t>
  </si>
  <si>
    <t>Bsp. 6</t>
  </si>
  <si>
    <t>Summe</t>
  </si>
  <si>
    <t>Bsp. 7</t>
  </si>
  <si>
    <t>Bsp. 8</t>
  </si>
  <si>
    <t>Bsp. 9</t>
  </si>
  <si>
    <t>Bsp. 10</t>
  </si>
  <si>
    <t>Bsp. 11</t>
  </si>
  <si>
    <t>Mehrwertsteuer</t>
  </si>
  <si>
    <t>Gegeben: Netto; Steueranteil und Brutto bitte berechnen</t>
  </si>
  <si>
    <t>Zur Kontrolle googlen Sie auch "Mehrwertsteuerrechner"</t>
  </si>
  <si>
    <t>Wurst</t>
  </si>
  <si>
    <t>Papier</t>
  </si>
  <si>
    <t>DVD</t>
  </si>
  <si>
    <t>aus!</t>
  </si>
  <si>
    <t>Ust-Satz|Produkt</t>
  </si>
  <si>
    <t xml:space="preserve">eines </t>
  </si>
  <si>
    <t>Sie sich</t>
  </si>
  <si>
    <t>Denken</t>
  </si>
  <si>
    <t>Umsatz 19%</t>
  </si>
  <si>
    <t>Umsatz 7%</t>
  </si>
  <si>
    <t>Umsatz 0%</t>
  </si>
  <si>
    <t>Einkauf 19%</t>
  </si>
  <si>
    <t>Einkauf 7%</t>
  </si>
  <si>
    <t>Einkauf 0%</t>
  </si>
  <si>
    <t>Umsatzsteuer</t>
  </si>
  <si>
    <t>Vorsteuer</t>
  </si>
  <si>
    <t>Ergebnis</t>
  </si>
  <si>
    <t>Ergebnis = positiv = Zahllast | Ergebnis = negativ = Vorsteuerüberhang</t>
  </si>
  <si>
    <t>Gegeben  = markiert</t>
  </si>
  <si>
    <t>Bitte Ergebnis ermitteln, also Zahllast oder Vorsteuerüberhang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</si>
</sst>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 * #,##0.00_ \ [$€-1]_ ;_ * \-#,##0.00\ \ [$€-1]_ ;_ * &quot;-&quot;??_ \ [$€-1]_ ;_ @_ 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sap"/>
    </font>
    <font>
      <sz val="12"/>
      <color theme="1"/>
      <name val="Asap"/>
    </font>
    <font>
      <sz val="12"/>
      <color theme="1"/>
      <name val="Calibri"/>
      <family val="2"/>
      <scheme val="minor"/>
    </font>
    <font>
      <sz val="14"/>
      <name val="Asap"/>
    </font>
    <font>
      <b/>
      <sz val="14"/>
      <name val="Asap"/>
    </font>
    <font>
      <sz val="14"/>
      <color theme="1"/>
      <name val="Asap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2" xfId="0" applyFont="1" applyFill="1" applyBorder="1"/>
    <xf numFmtId="0" fontId="6" fillId="0" borderId="2" xfId="0" applyFont="1" applyFill="1" applyBorder="1"/>
    <xf numFmtId="164" fontId="5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9" fontId="2" fillId="0" borderId="1" xfId="0" applyNumberFormat="1" applyFont="1" applyBorder="1"/>
    <xf numFmtId="0" fontId="6" fillId="2" borderId="2" xfId="0" applyFont="1" applyFill="1" applyBorder="1"/>
    <xf numFmtId="164" fontId="5" fillId="2" borderId="2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2" fontId="0" fillId="0" borderId="0" xfId="0" applyNumberFormat="1"/>
    <xf numFmtId="9" fontId="5" fillId="0" borderId="2" xfId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44" fontId="3" fillId="0" borderId="1" xfId="2" applyFont="1" applyBorder="1"/>
    <xf numFmtId="0" fontId="2" fillId="0" borderId="9" xfId="0" applyFont="1" applyFill="1" applyBorder="1"/>
    <xf numFmtId="44" fontId="3" fillId="0" borderId="1" xfId="0" applyNumberFormat="1" applyFont="1" applyBorder="1"/>
    <xf numFmtId="164" fontId="5" fillId="0" borderId="2" xfId="0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4" fontId="2" fillId="0" borderId="3" xfId="2" applyFont="1" applyBorder="1" applyAlignment="1">
      <alignment horizontal="center"/>
    </xf>
    <xf numFmtId="44" fontId="2" fillId="0" borderId="10" xfId="2" applyFont="1" applyBorder="1" applyAlignment="1">
      <alignment horizontal="center"/>
    </xf>
    <xf numFmtId="44" fontId="2" fillId="0" borderId="11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88900</xdr:rowOff>
    </xdr:from>
    <xdr:to>
      <xdr:col>5</xdr:col>
      <xdr:colOff>622300</xdr:colOff>
      <xdr:row>7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FB7577-75C3-8149-ACDD-AACF34730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890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13</xdr:col>
      <xdr:colOff>139700</xdr:colOff>
      <xdr:row>20</xdr:row>
      <xdr:rowOff>63500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75C02D-06BD-D945-94B9-8B4C4647B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92800"/>
          <a:ext cx="1281430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88900</xdr:rowOff>
    </xdr:from>
    <xdr:ext cx="5689600" cy="1485900"/>
    <xdr:pic>
      <xdr:nvPicPr>
        <xdr:cNvPr id="2" name="Grafik 1">
          <a:extLst>
            <a:ext uri="{FF2B5EF4-FFF2-40B4-BE49-F238E27FC236}">
              <a16:creationId xmlns:a16="http://schemas.microsoft.com/office/drawing/2014/main" id="{7ED312B0-782A-F943-9F0C-36BE80651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8900"/>
          <a:ext cx="5689600" cy="14859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12814300" cy="673100"/>
    <xdr:pic>
      <xdr:nvPicPr>
        <xdr:cNvPr id="3" name="Grafik 2">
          <a:extLst>
            <a:ext uri="{FF2B5EF4-FFF2-40B4-BE49-F238E27FC236}">
              <a16:creationId xmlns:a16="http://schemas.microsoft.com/office/drawing/2014/main" id="{29C53A35-1176-A24E-96A9-63F6C9DB8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54400"/>
          <a:ext cx="12814300" cy="6731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88900</xdr:rowOff>
    </xdr:from>
    <xdr:ext cx="5689600" cy="1485900"/>
    <xdr:pic>
      <xdr:nvPicPr>
        <xdr:cNvPr id="2" name="Grafik 1">
          <a:extLst>
            <a:ext uri="{FF2B5EF4-FFF2-40B4-BE49-F238E27FC236}">
              <a16:creationId xmlns:a16="http://schemas.microsoft.com/office/drawing/2014/main" id="{8FFB2E2F-8198-0040-9AB7-8F2ECAEA5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8900"/>
          <a:ext cx="5689600" cy="14859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12814300" cy="673100"/>
    <xdr:pic>
      <xdr:nvPicPr>
        <xdr:cNvPr id="3" name="Grafik 2">
          <a:extLst>
            <a:ext uri="{FF2B5EF4-FFF2-40B4-BE49-F238E27FC236}">
              <a16:creationId xmlns:a16="http://schemas.microsoft.com/office/drawing/2014/main" id="{3B509063-C6F7-044F-9091-A5519F6CB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33800"/>
          <a:ext cx="12814300" cy="673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TF4_Colors">
      <a:dk1>
        <a:sysClr val="windowText" lastClr="000000"/>
      </a:dk1>
      <a:lt1>
        <a:sysClr val="window" lastClr="FFFFFF"/>
      </a:lt1>
      <a:dk2>
        <a:srgbClr val="3CA4FD"/>
      </a:dk2>
      <a:lt2>
        <a:srgbClr val="007FEA"/>
      </a:lt2>
      <a:accent1>
        <a:srgbClr val="F7D854"/>
      </a:accent1>
      <a:accent2>
        <a:srgbClr val="F3C80B"/>
      </a:accent2>
      <a:accent3>
        <a:srgbClr val="F73C3C"/>
      </a:accent3>
      <a:accent4>
        <a:srgbClr val="DD0909"/>
      </a:accent4>
      <a:accent5>
        <a:srgbClr val="4EC427"/>
      </a:accent5>
      <a:accent6>
        <a:srgbClr val="35841A"/>
      </a:accent6>
      <a:hlink>
        <a:srgbClr val="3C3C3C"/>
      </a:hlink>
      <a:folHlink>
        <a:srgbClr val="78787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7CF5-D1C0-A741-ABCE-CEA247440F53}">
  <dimension ref="A1:P29"/>
  <sheetViews>
    <sheetView workbookViewId="0">
      <selection activeCell="F24" sqref="F24"/>
    </sheetView>
  </sheetViews>
  <sheetFormatPr baseColWidth="10" defaultRowHeight="16" x14ac:dyDescent="0.2"/>
  <cols>
    <col min="2" max="2" width="14.6640625" customWidth="1"/>
    <col min="3" max="6" width="13.83203125" customWidth="1"/>
    <col min="7" max="7" width="13.1640625" bestFit="1" customWidth="1"/>
    <col min="8" max="10" width="11.5" bestFit="1" customWidth="1"/>
    <col min="11" max="11" width="13.1640625" bestFit="1" customWidth="1"/>
    <col min="12" max="12" width="11.5" bestFit="1" customWidth="1"/>
    <col min="13" max="13" width="13.1640625" bestFit="1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"/>
      <c r="B6" s="1"/>
      <c r="C6" s="1"/>
      <c r="D6" s="1"/>
      <c r="E6" s="1"/>
      <c r="F6" s="1"/>
      <c r="G6" s="1"/>
      <c r="H6" s="10" t="s">
        <v>15</v>
      </c>
      <c r="I6" s="9"/>
      <c r="J6" s="11">
        <v>0.19</v>
      </c>
      <c r="K6" s="1"/>
      <c r="L6" s="1"/>
      <c r="M6" s="1"/>
      <c r="N6" s="1"/>
      <c r="O6" s="1"/>
      <c r="P6" s="1"/>
    </row>
    <row r="7" spans="1:16" x14ac:dyDescent="0.2">
      <c r="A7" s="1"/>
      <c r="B7" s="1"/>
      <c r="C7" s="1"/>
      <c r="D7" s="1"/>
      <c r="E7" s="1"/>
      <c r="F7" s="1"/>
      <c r="G7" s="1"/>
      <c r="H7" s="14" t="s">
        <v>16</v>
      </c>
      <c r="I7" s="1"/>
      <c r="J7" s="1"/>
      <c r="K7" s="1"/>
      <c r="L7" s="1"/>
      <c r="M7" s="1"/>
      <c r="N7" s="1"/>
      <c r="O7" s="1"/>
      <c r="P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" thickBot="1" x14ac:dyDescent="0.25">
      <c r="A9" s="1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</row>
    <row r="10" spans="1:16" ht="19" thickBot="1" x14ac:dyDescent="0.25">
      <c r="A10" s="2"/>
      <c r="B10" s="5"/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  <c r="N10" s="1"/>
      <c r="O10" s="1"/>
      <c r="P10" s="1"/>
    </row>
    <row r="11" spans="1:16" ht="19" thickBot="1" x14ac:dyDescent="0.25">
      <c r="A11" s="2"/>
      <c r="B11" s="6" t="s">
        <v>0</v>
      </c>
      <c r="C11" s="7">
        <f>+C13*(1+$J$6)</f>
        <v>1190</v>
      </c>
      <c r="D11" s="7">
        <f>+D13*(1+$J$6)</f>
        <v>2345.6685000000002</v>
      </c>
      <c r="E11" s="7">
        <f t="shared" ref="E11:M11" si="0">+E13*(1+$J$6)</f>
        <v>476</v>
      </c>
      <c r="F11" s="7">
        <f t="shared" si="0"/>
        <v>292.32349999999997</v>
      </c>
      <c r="G11" s="7">
        <f t="shared" si="0"/>
        <v>4075.75</v>
      </c>
      <c r="H11" s="7">
        <f t="shared" si="0"/>
        <v>914.9790999999999</v>
      </c>
      <c r="I11" s="7">
        <f t="shared" si="0"/>
        <v>279.05500000000001</v>
      </c>
      <c r="J11" s="7">
        <f t="shared" si="0"/>
        <v>233.39469999999997</v>
      </c>
      <c r="K11" s="7">
        <f t="shared" si="0"/>
        <v>1057.7672</v>
      </c>
      <c r="L11" s="7">
        <f t="shared" si="0"/>
        <v>407.6345</v>
      </c>
      <c r="M11" s="7">
        <f t="shared" si="0"/>
        <v>1468.46</v>
      </c>
      <c r="N11" s="1"/>
      <c r="O11" s="1"/>
      <c r="P11" s="1"/>
    </row>
    <row r="12" spans="1:16" ht="19" thickBot="1" x14ac:dyDescent="0.25">
      <c r="A12" s="2"/>
      <c r="B12" s="6" t="s">
        <v>1</v>
      </c>
      <c r="C12" s="7">
        <f>+C13*$J$6</f>
        <v>190</v>
      </c>
      <c r="D12" s="7">
        <f>+D11/119*19</f>
        <v>374.51850000000002</v>
      </c>
      <c r="E12" s="7">
        <f>+E11/119*19</f>
        <v>76</v>
      </c>
      <c r="F12" s="7">
        <v>120</v>
      </c>
      <c r="G12" s="7">
        <f>+G11/119*19</f>
        <v>650.75</v>
      </c>
      <c r="H12" s="7">
        <f>+H11/119*19</f>
        <v>146.0891</v>
      </c>
      <c r="I12" s="7">
        <f t="shared" ref="I12:M12" si="1">+I11/119*19</f>
        <v>44.555000000000007</v>
      </c>
      <c r="J12" s="7">
        <f t="shared" si="1"/>
        <v>37.264699999999998</v>
      </c>
      <c r="K12" s="7">
        <f t="shared" si="1"/>
        <v>168.88720000000001</v>
      </c>
      <c r="L12" s="7">
        <f t="shared" si="1"/>
        <v>65.084500000000006</v>
      </c>
      <c r="M12" s="7">
        <f t="shared" si="1"/>
        <v>234.46</v>
      </c>
      <c r="N12" s="1"/>
      <c r="O12" s="1"/>
      <c r="P12" s="1"/>
    </row>
    <row r="13" spans="1:16" ht="19" thickBot="1" x14ac:dyDescent="0.25">
      <c r="A13" s="2"/>
      <c r="B13" s="12" t="s">
        <v>2</v>
      </c>
      <c r="C13" s="13">
        <v>1000</v>
      </c>
      <c r="D13" s="13">
        <v>1971.15</v>
      </c>
      <c r="E13" s="13">
        <v>400</v>
      </c>
      <c r="F13" s="13">
        <v>245.65</v>
      </c>
      <c r="G13" s="13">
        <v>3425</v>
      </c>
      <c r="H13" s="13">
        <v>768.89</v>
      </c>
      <c r="I13" s="13">
        <v>234.5</v>
      </c>
      <c r="J13" s="13">
        <v>196.13</v>
      </c>
      <c r="K13" s="13">
        <v>888.88</v>
      </c>
      <c r="L13" s="13">
        <v>342.55</v>
      </c>
      <c r="M13" s="13">
        <v>1234</v>
      </c>
      <c r="N13" s="1"/>
      <c r="O13" s="1"/>
      <c r="P13" s="1"/>
    </row>
    <row r="14" spans="1:16" ht="19" thickBot="1" x14ac:dyDescent="0.25">
      <c r="A14" s="2"/>
      <c r="B14" s="6" t="s">
        <v>9</v>
      </c>
      <c r="C14" s="7">
        <f t="shared" ref="C14:H14" si="2">+C12+C13</f>
        <v>1190</v>
      </c>
      <c r="D14" s="7">
        <f t="shared" si="2"/>
        <v>2345.6685000000002</v>
      </c>
      <c r="E14" s="7">
        <f t="shared" si="2"/>
        <v>476</v>
      </c>
      <c r="F14" s="7">
        <f t="shared" si="2"/>
        <v>365.65</v>
      </c>
      <c r="G14" s="7">
        <f t="shared" si="2"/>
        <v>4075.75</v>
      </c>
      <c r="H14" s="7">
        <f t="shared" si="2"/>
        <v>914.97910000000002</v>
      </c>
      <c r="I14" s="7">
        <f t="shared" ref="I14:M14" si="3">+I12+I13</f>
        <v>279.05500000000001</v>
      </c>
      <c r="J14" s="7">
        <f t="shared" si="3"/>
        <v>233.3947</v>
      </c>
      <c r="K14" s="7">
        <f t="shared" si="3"/>
        <v>1057.7672</v>
      </c>
      <c r="L14" s="7">
        <f t="shared" si="3"/>
        <v>407.6345</v>
      </c>
      <c r="M14" s="7">
        <f t="shared" si="3"/>
        <v>1468.46</v>
      </c>
      <c r="N14" s="1"/>
      <c r="O14" s="1"/>
      <c r="P14" s="1"/>
    </row>
    <row r="15" spans="1:16" x14ac:dyDescent="0.2">
      <c r="A15" s="1"/>
      <c r="B15" s="4"/>
      <c r="C15" s="4"/>
      <c r="D15" s="4"/>
      <c r="E15" s="4"/>
      <c r="F15" s="4"/>
      <c r="G15" s="4"/>
      <c r="H15" s="4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9" spans="1:16" x14ac:dyDescent="0.2">
      <c r="E29" s="15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20451-C0A1-664C-8357-FA0FD8B4762E}">
  <dimension ref="A1:P29"/>
  <sheetViews>
    <sheetView workbookViewId="0">
      <selection activeCell="K32" sqref="K32"/>
    </sheetView>
  </sheetViews>
  <sheetFormatPr baseColWidth="10" defaultRowHeight="16" x14ac:dyDescent="0.2"/>
  <cols>
    <col min="2" max="2" width="18.1640625" customWidth="1"/>
    <col min="3" max="6" width="13.83203125" customWidth="1"/>
    <col min="7" max="7" width="13.1640625" bestFit="1" customWidth="1"/>
    <col min="8" max="10" width="11.5" bestFit="1" customWidth="1"/>
    <col min="11" max="11" width="13.1640625" bestFit="1" customWidth="1"/>
    <col min="12" max="12" width="11.5" bestFit="1" customWidth="1"/>
    <col min="13" max="13" width="13.1640625" bestFit="1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"/>
      <c r="B6" s="1"/>
      <c r="C6" s="1"/>
      <c r="D6" s="1"/>
      <c r="E6" s="1"/>
      <c r="F6" s="1"/>
      <c r="G6" s="1"/>
      <c r="H6" s="10"/>
      <c r="I6" s="9"/>
      <c r="J6" s="11"/>
      <c r="K6" s="1"/>
      <c r="L6" s="1"/>
      <c r="M6" s="1"/>
      <c r="N6" s="1"/>
      <c r="O6" s="1"/>
      <c r="P6" s="1"/>
    </row>
    <row r="7" spans="1:16" x14ac:dyDescent="0.2">
      <c r="A7" s="1"/>
      <c r="B7" s="1"/>
      <c r="C7" s="1"/>
      <c r="D7" s="1"/>
      <c r="E7" s="1"/>
      <c r="F7" s="1"/>
      <c r="G7" s="1"/>
      <c r="H7" s="14" t="s">
        <v>36</v>
      </c>
      <c r="I7" s="1"/>
      <c r="J7" s="1"/>
      <c r="K7" s="1"/>
      <c r="L7" s="1"/>
      <c r="M7" s="1"/>
      <c r="N7" s="1"/>
      <c r="O7" s="1"/>
      <c r="P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" thickBot="1" x14ac:dyDescent="0.25">
      <c r="A9" s="1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</row>
    <row r="10" spans="1:16" ht="19" thickBot="1" x14ac:dyDescent="0.25">
      <c r="A10" s="2"/>
      <c r="B10" s="5"/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  <c r="N10" s="1"/>
      <c r="O10" s="1"/>
      <c r="P10" s="1"/>
    </row>
    <row r="11" spans="1:16" ht="20" thickBot="1" x14ac:dyDescent="0.25">
      <c r="A11" s="2"/>
      <c r="B11" s="6" t="s">
        <v>0</v>
      </c>
      <c r="C11" s="7">
        <f>+C13*(1+C14)</f>
        <v>1190</v>
      </c>
      <c r="D11" s="13">
        <v>126.78</v>
      </c>
      <c r="E11" s="7">
        <f>+E13+E12</f>
        <v>428</v>
      </c>
      <c r="F11" s="13">
        <v>133.5</v>
      </c>
      <c r="G11" s="17" t="s">
        <v>25</v>
      </c>
      <c r="H11" s="7">
        <f>+H13*(1+H14)</f>
        <v>768.89</v>
      </c>
      <c r="I11" s="7">
        <f>+I13+I12</f>
        <v>279.05500000000001</v>
      </c>
      <c r="J11" s="17" t="s">
        <v>25</v>
      </c>
      <c r="K11" s="7">
        <f>+K13+K12</f>
        <v>21.4</v>
      </c>
      <c r="L11" s="7">
        <f>+L13*(1+0.19)</f>
        <v>23.799999999999997</v>
      </c>
      <c r="M11" s="7">
        <f>+M12+M13</f>
        <v>5.35</v>
      </c>
      <c r="N11" s="1"/>
      <c r="O11" s="1"/>
      <c r="P11" s="1"/>
    </row>
    <row r="12" spans="1:16" ht="20" thickBot="1" x14ac:dyDescent="0.25">
      <c r="A12" s="2"/>
      <c r="B12" s="6" t="s">
        <v>1</v>
      </c>
      <c r="C12" s="7">
        <f>+C13*C14</f>
        <v>190</v>
      </c>
      <c r="D12" s="7">
        <f>+D11/(1+D14)*D14</f>
        <v>8.2940186915887857</v>
      </c>
      <c r="E12" s="7">
        <f>+E13*E14</f>
        <v>28.000000000000004</v>
      </c>
      <c r="F12" s="7">
        <f>+F11/(1+F14)*F14</f>
        <v>21.315126050420169</v>
      </c>
      <c r="G12" s="17" t="s">
        <v>24</v>
      </c>
      <c r="H12" s="7">
        <v>0</v>
      </c>
      <c r="I12" s="7">
        <f>I13*I14</f>
        <v>44.555</v>
      </c>
      <c r="J12" s="17" t="s">
        <v>24</v>
      </c>
      <c r="K12" s="7">
        <f>7%*K13</f>
        <v>1.4000000000000001</v>
      </c>
      <c r="L12" s="7">
        <f>+L13*0.19</f>
        <v>3.8</v>
      </c>
      <c r="M12" s="7">
        <f>+M13*0.07</f>
        <v>0.35000000000000003</v>
      </c>
      <c r="N12" s="1"/>
      <c r="O12" s="1"/>
      <c r="P12" s="1"/>
    </row>
    <row r="13" spans="1:16" ht="20" thickBot="1" x14ac:dyDescent="0.25">
      <c r="A13" s="2"/>
      <c r="B13" s="12" t="s">
        <v>2</v>
      </c>
      <c r="C13" s="13">
        <v>1000</v>
      </c>
      <c r="D13" s="7">
        <f>+D11/(1+D14)*100%</f>
        <v>118.48598130841121</v>
      </c>
      <c r="E13" s="13">
        <v>400</v>
      </c>
      <c r="F13" s="7">
        <f>+F11/(1+F14)*100%</f>
        <v>112.18487394957984</v>
      </c>
      <c r="G13" s="17" t="s">
        <v>23</v>
      </c>
      <c r="H13" s="13">
        <v>768.89</v>
      </c>
      <c r="I13" s="13">
        <v>234.5</v>
      </c>
      <c r="J13" s="17" t="s">
        <v>23</v>
      </c>
      <c r="K13" s="13">
        <v>20</v>
      </c>
      <c r="L13" s="13">
        <v>20</v>
      </c>
      <c r="M13" s="13">
        <v>5</v>
      </c>
      <c r="N13" s="1"/>
      <c r="O13" s="1"/>
      <c r="P13" s="1"/>
    </row>
    <row r="14" spans="1:16" ht="20" thickBot="1" x14ac:dyDescent="0.25">
      <c r="A14" s="2"/>
      <c r="B14" s="6" t="s">
        <v>22</v>
      </c>
      <c r="C14" s="16">
        <v>0.19</v>
      </c>
      <c r="D14" s="16">
        <v>7.0000000000000007E-2</v>
      </c>
      <c r="E14" s="16">
        <v>7.0000000000000007E-2</v>
      </c>
      <c r="F14" s="16">
        <v>0.19</v>
      </c>
      <c r="G14" s="17" t="s">
        <v>21</v>
      </c>
      <c r="H14" s="16">
        <v>0</v>
      </c>
      <c r="I14" s="16">
        <v>0.19</v>
      </c>
      <c r="J14" s="17" t="s">
        <v>21</v>
      </c>
      <c r="K14" s="7" t="s">
        <v>20</v>
      </c>
      <c r="L14" s="7" t="s">
        <v>19</v>
      </c>
      <c r="M14" s="16" t="s">
        <v>18</v>
      </c>
      <c r="N14" s="1"/>
      <c r="O14" s="1"/>
      <c r="P14" s="1"/>
    </row>
    <row r="15" spans="1:16" ht="18" x14ac:dyDescent="0.2">
      <c r="A15" s="1"/>
      <c r="B15" s="4"/>
      <c r="C15" s="4"/>
      <c r="D15" s="4"/>
      <c r="E15" s="4"/>
      <c r="F15" s="4"/>
      <c r="G15" s="22" t="s">
        <v>17</v>
      </c>
      <c r="H15" s="23"/>
      <c r="I15" s="23"/>
      <c r="J15" s="23"/>
      <c r="K15" s="24"/>
      <c r="L15" s="4"/>
      <c r="M15" s="4"/>
      <c r="N15" s="1"/>
      <c r="O15" s="1"/>
      <c r="P15" s="1"/>
    </row>
    <row r="16" spans="1:16" x14ac:dyDescent="0.2">
      <c r="A16" s="1"/>
      <c r="B16" s="1"/>
      <c r="C16" s="1"/>
      <c r="D16" s="1"/>
      <c r="E16" s="1"/>
      <c r="F16" s="1"/>
      <c r="L16" s="1"/>
      <c r="M16" s="1"/>
      <c r="N16" s="1"/>
      <c r="O16" s="1"/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9" spans="1:16" x14ac:dyDescent="0.2">
      <c r="E29" s="15"/>
    </row>
  </sheetData>
  <mergeCells count="1">
    <mergeCell ref="G15:K1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5D6C-F02D-144B-8DEC-973F3D415FBB}">
  <dimension ref="A1:P33"/>
  <sheetViews>
    <sheetView tabSelected="1" workbookViewId="0">
      <selection activeCell="H8" sqref="H8"/>
    </sheetView>
  </sheetViews>
  <sheetFormatPr baseColWidth="10" defaultRowHeight="16" x14ac:dyDescent="0.2"/>
  <cols>
    <col min="2" max="2" width="18.1640625" customWidth="1"/>
    <col min="3" max="6" width="13.83203125" customWidth="1"/>
    <col min="7" max="7" width="13.33203125" bestFit="1" customWidth="1"/>
    <col min="8" max="8" width="11.6640625" bestFit="1" customWidth="1"/>
    <col min="9" max="12" width="13.5" bestFit="1" customWidth="1"/>
    <col min="13" max="13" width="13.1640625" bestFit="1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"/>
      <c r="B6" s="1"/>
      <c r="C6" s="1"/>
      <c r="D6" s="1"/>
      <c r="E6" s="1"/>
      <c r="F6" s="1"/>
      <c r="G6" s="1"/>
      <c r="H6" s="10"/>
      <c r="I6" s="9"/>
      <c r="J6" s="11"/>
      <c r="K6" s="1"/>
      <c r="L6" s="1"/>
      <c r="M6" s="1"/>
      <c r="N6" s="1"/>
      <c r="O6" s="1"/>
      <c r="P6" s="1"/>
    </row>
    <row r="7" spans="1:16" x14ac:dyDescent="0.2">
      <c r="A7" s="1"/>
      <c r="B7" s="1"/>
      <c r="C7" s="1"/>
      <c r="D7" s="1"/>
      <c r="E7" s="1"/>
      <c r="F7" s="1"/>
      <c r="G7" s="1"/>
      <c r="H7" s="14" t="s">
        <v>37</v>
      </c>
      <c r="I7" s="1"/>
      <c r="J7" s="1"/>
      <c r="K7" s="1"/>
      <c r="L7" s="1"/>
      <c r="M7" s="1"/>
      <c r="N7" s="1"/>
      <c r="O7" s="1"/>
      <c r="P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" thickBot="1" x14ac:dyDescent="0.25">
      <c r="A10" s="1"/>
      <c r="B10" s="1"/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10</v>
      </c>
      <c r="J10" s="8" t="s">
        <v>11</v>
      </c>
      <c r="K10" s="8" t="s">
        <v>12</v>
      </c>
      <c r="L10" s="8" t="s">
        <v>13</v>
      </c>
      <c r="M10" s="8"/>
      <c r="N10" s="1"/>
      <c r="O10" s="1"/>
      <c r="P10" s="1"/>
    </row>
    <row r="11" spans="1:16" ht="20" thickBot="1" x14ac:dyDescent="0.25">
      <c r="A11" s="1"/>
      <c r="B11" s="10" t="s">
        <v>26</v>
      </c>
      <c r="C11" s="18">
        <v>400000</v>
      </c>
      <c r="D11" s="18">
        <v>123000</v>
      </c>
      <c r="E11" s="18">
        <v>10000</v>
      </c>
      <c r="F11" s="18">
        <v>0</v>
      </c>
      <c r="G11" s="18">
        <v>0</v>
      </c>
      <c r="H11" s="21" t="s">
        <v>25</v>
      </c>
      <c r="I11" s="18">
        <v>1</v>
      </c>
      <c r="J11" s="21" t="s">
        <v>25</v>
      </c>
      <c r="K11" s="18">
        <v>1234.56</v>
      </c>
      <c r="L11" s="21" t="s">
        <v>25</v>
      </c>
      <c r="M11" s="1"/>
      <c r="N11" s="1"/>
      <c r="O11" s="1"/>
      <c r="P11" s="1"/>
    </row>
    <row r="12" spans="1:16" ht="20" thickBot="1" x14ac:dyDescent="0.25">
      <c r="A12" s="1"/>
      <c r="B12" s="10" t="s">
        <v>27</v>
      </c>
      <c r="C12" s="18">
        <v>20000</v>
      </c>
      <c r="D12" s="18">
        <v>12000</v>
      </c>
      <c r="E12" s="18">
        <v>0</v>
      </c>
      <c r="F12" s="18">
        <v>10000</v>
      </c>
      <c r="G12" s="18">
        <v>0</v>
      </c>
      <c r="H12" s="21" t="s">
        <v>24</v>
      </c>
      <c r="I12" s="18">
        <v>1</v>
      </c>
      <c r="J12" s="21" t="s">
        <v>24</v>
      </c>
      <c r="K12" s="18">
        <v>1234.56</v>
      </c>
      <c r="L12" s="21" t="s">
        <v>24</v>
      </c>
      <c r="M12" s="1"/>
      <c r="N12" s="1"/>
      <c r="O12" s="1"/>
      <c r="P12" s="1"/>
    </row>
    <row r="13" spans="1:16" ht="20" thickBot="1" x14ac:dyDescent="0.25">
      <c r="A13" s="1"/>
      <c r="B13" s="10" t="s">
        <v>28</v>
      </c>
      <c r="C13" s="18">
        <v>10000</v>
      </c>
      <c r="D13" s="18">
        <v>0</v>
      </c>
      <c r="E13" s="18">
        <v>0</v>
      </c>
      <c r="F13" s="18">
        <v>0</v>
      </c>
      <c r="G13" s="18">
        <v>10000</v>
      </c>
      <c r="H13" s="21" t="s">
        <v>23</v>
      </c>
      <c r="I13" s="18">
        <v>1</v>
      </c>
      <c r="J13" s="21" t="s">
        <v>23</v>
      </c>
      <c r="K13" s="18">
        <v>1234.56</v>
      </c>
      <c r="L13" s="21" t="s">
        <v>23</v>
      </c>
      <c r="M13" s="1"/>
      <c r="N13" s="1"/>
      <c r="O13" s="1"/>
      <c r="P13" s="1"/>
    </row>
    <row r="14" spans="1:16" ht="20" thickBot="1" x14ac:dyDescent="0.25">
      <c r="A14" s="1"/>
      <c r="B14" s="10" t="s">
        <v>29</v>
      </c>
      <c r="C14" s="18">
        <v>270000</v>
      </c>
      <c r="D14" s="18">
        <v>140000</v>
      </c>
      <c r="E14" s="18">
        <v>10000</v>
      </c>
      <c r="F14" s="18">
        <v>0</v>
      </c>
      <c r="G14" s="18">
        <v>0</v>
      </c>
      <c r="H14" s="21" t="s">
        <v>21</v>
      </c>
      <c r="I14" s="18">
        <v>2</v>
      </c>
      <c r="J14" s="21" t="s">
        <v>21</v>
      </c>
      <c r="K14" s="18">
        <v>234.56</v>
      </c>
      <c r="L14" s="21" t="s">
        <v>21</v>
      </c>
      <c r="M14" s="1"/>
      <c r="N14" s="1"/>
      <c r="O14" s="1"/>
      <c r="P14" s="1"/>
    </row>
    <row r="15" spans="1:16" ht="20" thickBot="1" x14ac:dyDescent="0.25">
      <c r="A15" s="1"/>
      <c r="B15" s="10" t="s">
        <v>30</v>
      </c>
      <c r="C15" s="18">
        <v>20000</v>
      </c>
      <c r="D15" s="18">
        <v>34000</v>
      </c>
      <c r="E15" s="18">
        <v>0</v>
      </c>
      <c r="F15" s="18">
        <v>10000</v>
      </c>
      <c r="G15" s="18">
        <v>0</v>
      </c>
      <c r="H15" s="21" t="s">
        <v>25</v>
      </c>
      <c r="I15" s="18">
        <v>2</v>
      </c>
      <c r="J15" s="21" t="s">
        <v>25</v>
      </c>
      <c r="K15" s="18">
        <v>234.56</v>
      </c>
      <c r="L15" s="21" t="s">
        <v>25</v>
      </c>
      <c r="M15" s="1"/>
      <c r="N15" s="1"/>
      <c r="O15" s="1"/>
      <c r="P15" s="1"/>
    </row>
    <row r="16" spans="1:16" ht="20" thickBot="1" x14ac:dyDescent="0.25">
      <c r="A16" s="1"/>
      <c r="B16" s="10" t="s">
        <v>31</v>
      </c>
      <c r="C16" s="18">
        <v>2000</v>
      </c>
      <c r="D16" s="18">
        <v>0</v>
      </c>
      <c r="E16" s="18">
        <v>0</v>
      </c>
      <c r="F16" s="18">
        <v>0</v>
      </c>
      <c r="G16" s="18">
        <v>10000</v>
      </c>
      <c r="H16" s="21" t="s">
        <v>24</v>
      </c>
      <c r="I16" s="18">
        <v>2</v>
      </c>
      <c r="J16" s="21" t="s">
        <v>24</v>
      </c>
      <c r="K16" s="18">
        <v>234.56</v>
      </c>
      <c r="L16" s="21" t="s">
        <v>24</v>
      </c>
      <c r="M16" s="1"/>
      <c r="N16" s="1"/>
      <c r="O16" s="1"/>
      <c r="P16" s="1"/>
    </row>
    <row r="17" spans="1:16" ht="20" thickBot="1" x14ac:dyDescent="0.25">
      <c r="A17" s="1"/>
      <c r="B17" s="19" t="s">
        <v>32</v>
      </c>
      <c r="C17" s="20">
        <f>19%*C11+7%*C12</f>
        <v>77400</v>
      </c>
      <c r="D17" s="20">
        <f t="shared" ref="D17:K17" si="0">19%*D11+7%*D12</f>
        <v>24210</v>
      </c>
      <c r="E17" s="20">
        <f t="shared" si="0"/>
        <v>1900</v>
      </c>
      <c r="F17" s="20">
        <f t="shared" si="0"/>
        <v>700.00000000000011</v>
      </c>
      <c r="G17" s="20">
        <f t="shared" si="0"/>
        <v>0</v>
      </c>
      <c r="H17" s="21" t="s">
        <v>23</v>
      </c>
      <c r="I17" s="20">
        <f t="shared" si="0"/>
        <v>0.26</v>
      </c>
      <c r="J17" s="21" t="s">
        <v>23</v>
      </c>
      <c r="K17" s="20">
        <f t="shared" si="0"/>
        <v>320.98559999999998</v>
      </c>
      <c r="L17" s="21" t="s">
        <v>23</v>
      </c>
      <c r="M17" s="1"/>
      <c r="N17" s="1"/>
      <c r="O17" s="1"/>
      <c r="P17" s="1"/>
    </row>
    <row r="18" spans="1:16" ht="20" thickBot="1" x14ac:dyDescent="0.25">
      <c r="A18" s="1"/>
      <c r="B18" s="10" t="s">
        <v>33</v>
      </c>
      <c r="C18" s="18">
        <f>19%*C14+7%*C15</f>
        <v>52700</v>
      </c>
      <c r="D18" s="18">
        <f t="shared" ref="D18:K18" si="1">19%*D14+7%*D15</f>
        <v>28980</v>
      </c>
      <c r="E18" s="18">
        <f t="shared" si="1"/>
        <v>1900</v>
      </c>
      <c r="F18" s="18">
        <f t="shared" si="1"/>
        <v>700.00000000000011</v>
      </c>
      <c r="G18" s="18">
        <f t="shared" si="1"/>
        <v>0</v>
      </c>
      <c r="H18" s="21" t="s">
        <v>21</v>
      </c>
      <c r="I18" s="18">
        <f t="shared" si="1"/>
        <v>0.52</v>
      </c>
      <c r="J18" s="21" t="s">
        <v>21</v>
      </c>
      <c r="K18" s="18">
        <f t="shared" si="1"/>
        <v>60.985600000000005</v>
      </c>
      <c r="L18" s="21" t="s">
        <v>21</v>
      </c>
      <c r="M18" s="1"/>
      <c r="N18" s="1"/>
      <c r="O18" s="1"/>
      <c r="P18" s="1"/>
    </row>
    <row r="19" spans="1:16" x14ac:dyDescent="0.2">
      <c r="A19" s="1"/>
      <c r="B19" s="10" t="s">
        <v>34</v>
      </c>
      <c r="C19" s="18">
        <f>+C17-C18</f>
        <v>24700</v>
      </c>
      <c r="D19" s="18">
        <f t="shared" ref="D19:K19" si="2">+D17-D18</f>
        <v>-4770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/>
      <c r="I19" s="18">
        <f t="shared" si="2"/>
        <v>-0.26</v>
      </c>
      <c r="J19" s="18"/>
      <c r="K19" s="18">
        <f t="shared" si="2"/>
        <v>260</v>
      </c>
      <c r="L19" s="18"/>
      <c r="M19" s="1"/>
      <c r="N19" s="1"/>
      <c r="O19" s="1"/>
      <c r="P19" s="1"/>
    </row>
    <row r="20" spans="1:16" x14ac:dyDescent="0.2">
      <c r="A20" s="1"/>
      <c r="B20" s="9"/>
      <c r="C20" s="25" t="s">
        <v>35</v>
      </c>
      <c r="D20" s="26"/>
      <c r="E20" s="26"/>
      <c r="F20" s="26"/>
      <c r="G20" s="26"/>
      <c r="H20" s="26"/>
      <c r="I20" s="26"/>
      <c r="J20" s="26"/>
      <c r="K20" s="26"/>
      <c r="L20" s="27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33" spans="5:5" x14ac:dyDescent="0.2">
      <c r="E33" s="15"/>
    </row>
  </sheetData>
  <mergeCells count="1">
    <mergeCell ref="C20:L2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Gegeben Netto</vt:lpstr>
      <vt:lpstr>Diverse</vt:lpstr>
      <vt:lpstr>Zahllast etc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WH</cp:lastModifiedBy>
  <dcterms:created xsi:type="dcterms:W3CDTF">2018-08-28T10:19:27Z</dcterms:created>
  <dcterms:modified xsi:type="dcterms:W3CDTF">2018-09-10T11:23:15Z</dcterms:modified>
</cp:coreProperties>
</file>